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'!$A$1:$G$70</definedName>
    <definedName name="_xlnm.Print_Area" localSheetId="2">'Cashflow '!$A$1:$E$71</definedName>
    <definedName name="_xlnm.Print_Area" localSheetId="1">'P&amp;L '!$A$1:$K$60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<sst xmlns="http://schemas.openxmlformats.org/spreadsheetml/2006/main" count="192" uniqueCount="133">
  <si>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</si>
  <si>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</si>
  <si>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</si>
  <si>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</si>
  <si>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</si>
  <si>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</si>
  <si>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</si>
  <si>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</si>
  <si>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</si>
  <si>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</si>
  <si>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</si>
  <si>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</si>
  <si>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</si>
  <si>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</si>
  <si>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</si>
  <si>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</si>
  <si>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</si>
  <si>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</si>
  <si>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</si>
  <si>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</si>
  <si>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</si>
  <si>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</si>
  <si>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</si>
  <si>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</si>
  <si>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</si>
  <si>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</si>
  <si>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</si>
  <si>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</si>
  <si>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</si>
  <si>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</si>
  <si>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</si>
  <si>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</si>
  <si>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</si>
  <si>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</si>
  <si>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</si>
  <si>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</si>
  <si>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</si>
  <si>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</si>
  <si>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</si>
  <si>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</si>
  <si>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</si>
  <si>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</si>
  <si>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</si>
  <si>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</si>
  <si>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</si>
  <si>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</si>
  <si>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</si>
  <si>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</si>
  <si>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</si>
  <si>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</si>
  <si>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</si>
  <si>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</si>
  <si>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</si>
  <si>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</si>
  <si>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</si>
  <si>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</si>
  <si>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</si>
  <si>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</si>
  <si>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</si>
  <si>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</si>
  <si>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</si>
  <si>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</si>
  <si>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</si>
  <si>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</si>
  <si>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</si>
  <si>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</si>
  <si>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</si>
  <si>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</si>
  <si>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</si>
  <si>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</si>
  <si>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</si>
  <si>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</si>
  <si>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</si>
  <si>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</si>
  <si>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</si>
  <si>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</si>
  <si>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</si>
  <si>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</si>
  <si>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</si>
  <si>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</si>
  <si>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</si>
  <si>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</si>
  <si>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</si>
  <si>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</si>
  <si>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</si>
  <si>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</si>
  <si>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</si>
  <si>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</si>
  <si>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</si>
  <si>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</si>
  <si>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</si>
  <si>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</si>
  <si>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</si>
  <si>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</si>
  <si>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</si>
  <si>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</si>
  <si>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</si>
  <si>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</si>
  <si>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</si>
  <si>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</si>
  <si>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</si>
  <si>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</si>
  <si>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</si>
  <si>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</si>
  <si>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</si>
  <si>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Total equity attributable to the shareholders </t>
  </si>
  <si>
    <t>of the Company</t>
  </si>
  <si>
    <t xml:space="preserve">     Depreciation of property, plant and equipment</t>
  </si>
  <si>
    <t>29 February 2008</t>
  </si>
  <si>
    <t xml:space="preserve">     Purchase of property, plant and equipment</t>
  </si>
  <si>
    <t xml:space="preserve">     Repayment of finance lease liabilities</t>
  </si>
  <si>
    <t>Translation Reserve</t>
  </si>
  <si>
    <t xml:space="preserve">     Changes in working capital :</t>
  </si>
  <si>
    <t xml:space="preserve">     Impairment loss on plant and equipment</t>
  </si>
  <si>
    <t>28 February 2009</t>
  </si>
  <si>
    <t xml:space="preserve">     Property, plant and equipment written off</t>
  </si>
  <si>
    <t xml:space="preserve">     Investment property written off</t>
  </si>
  <si>
    <t>Exceptional Items</t>
  </si>
  <si>
    <t xml:space="preserve">     Reversal of provision for liquidated damages</t>
  </si>
  <si>
    <t xml:space="preserve">     Gain on disposal of property, plant and equipment</t>
  </si>
  <si>
    <t>For the Period Ended 31 May 2009</t>
  </si>
  <si>
    <t>31 May 2009</t>
  </si>
  <si>
    <t>31 May 2008</t>
  </si>
  <si>
    <t xml:space="preserve"> Annual Financial Report for the year ended 28 February 2009)</t>
  </si>
  <si>
    <t>conjunction with the Annual Financial Report for the year ended 28 February 2009)</t>
  </si>
  <si>
    <t xml:space="preserve"> conjunction with the Annual Financial Report for the year ended 28 February 2009)</t>
  </si>
  <si>
    <t xml:space="preserve">     Proceeds from disposal of property, plant and equipment</t>
  </si>
  <si>
    <t>at  31 May 2009</t>
  </si>
  <si>
    <t>PGF - 1</t>
  </si>
  <si>
    <t>PGF -2</t>
  </si>
  <si>
    <t>PGF - 3</t>
  </si>
  <si>
    <t>PGF - 4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</si>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</sst>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3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1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173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3" fontId="16" fillId="0" borderId="8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6" fillId="0" borderId="7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3" fontId="16" fillId="0" borderId="3" xfId="15" applyNumberFormat="1" applyFont="1" applyBorder="1" applyAlignment="1">
      <alignment/>
    </xf>
    <xf numFmtId="173" fontId="16" fillId="0" borderId="2" xfId="15" applyNumberFormat="1" applyFont="1" applyBorder="1" applyAlignment="1">
      <alignment/>
    </xf>
    <xf numFmtId="43" fontId="16" fillId="0" borderId="7" xfId="15" applyFont="1" applyBorder="1" applyAlignment="1">
      <alignment/>
    </xf>
    <xf numFmtId="173" fontId="16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15" fontId="17" fillId="0" borderId="0" xfId="0" applyNumberFormat="1" applyFont="1" applyBorder="1" applyAlignment="1" quotePrefix="1">
      <alignment horizontal="center"/>
    </xf>
    <xf numFmtId="15" fontId="17" fillId="0" borderId="0" xfId="0" applyNumberFormat="1" applyFont="1" applyFill="1" applyBorder="1" applyAlignment="1" quotePrefix="1">
      <alignment horizontal="center"/>
    </xf>
    <xf numFmtId="15" fontId="17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9" fillId="0" borderId="3" xfId="15" applyNumberFormat="1" applyFont="1" applyFill="1" applyBorder="1" applyAlignment="1">
      <alignment/>
    </xf>
    <xf numFmtId="173" fontId="9" fillId="0" borderId="0" xfId="15" applyNumberFormat="1" applyFont="1" applyFill="1" applyBorder="1" applyAlignment="1">
      <alignment/>
    </xf>
    <xf numFmtId="173" fontId="9" fillId="0" borderId="1" xfId="15" applyNumberFormat="1" applyFont="1" applyFill="1" applyBorder="1" applyAlignment="1">
      <alignment/>
    </xf>
    <xf numFmtId="173" fontId="9" fillId="0" borderId="5" xfId="15" applyNumberFormat="1" applyFont="1" applyFill="1" applyBorder="1" applyAlignment="1">
      <alignment/>
    </xf>
    <xf numFmtId="173" fontId="9" fillId="0" borderId="6" xfId="15" applyNumberFormat="1" applyFont="1" applyFill="1" applyBorder="1" applyAlignment="1">
      <alignment/>
    </xf>
    <xf numFmtId="173" fontId="9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73" fontId="5" fillId="0" borderId="0" xfId="15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2"/>
  <sheetViews>
    <sheetView workbookViewId="0" topLeftCell="A49">
      <selection activeCell="F70" sqref="F70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7.140625" style="1" customWidth="1"/>
    <col min="5" max="5" width="3.8515625" style="6" customWidth="1"/>
    <col min="6" max="6" width="17.8515625" style="1" customWidth="1"/>
    <col min="7" max="7" width="4.710937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97" t="s">
        <v>34</v>
      </c>
      <c r="B2" s="97"/>
      <c r="C2" s="97"/>
      <c r="D2" s="97"/>
      <c r="E2" s="97"/>
      <c r="F2" s="97"/>
      <c r="G2" s="97"/>
    </row>
    <row r="3" spans="1:7" ht="14.25">
      <c r="A3" s="100" t="s">
        <v>35</v>
      </c>
      <c r="B3" s="100"/>
      <c r="C3" s="100"/>
      <c r="D3" s="100"/>
      <c r="E3" s="100"/>
      <c r="F3" s="100"/>
      <c r="G3" s="100"/>
    </row>
    <row r="4" spans="1:7" ht="14.25">
      <c r="A4" s="100" t="s">
        <v>28</v>
      </c>
      <c r="B4" s="100"/>
      <c r="C4" s="100"/>
      <c r="D4" s="100"/>
      <c r="E4" s="100"/>
      <c r="F4" s="100"/>
      <c r="G4" s="100"/>
    </row>
    <row r="5" spans="1:7" ht="14.25">
      <c r="A5" s="100" t="s">
        <v>43</v>
      </c>
      <c r="B5" s="100"/>
      <c r="C5" s="100"/>
      <c r="D5" s="100"/>
      <c r="E5" s="100"/>
      <c r="F5" s="100"/>
      <c r="G5" s="100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100" t="s">
        <v>53</v>
      </c>
      <c r="B7" s="100"/>
      <c r="C7" s="100"/>
      <c r="D7" s="100"/>
      <c r="E7" s="100"/>
      <c r="F7" s="100"/>
      <c r="G7" s="100"/>
    </row>
    <row r="8" spans="1:7" ht="14.25">
      <c r="A8" s="100" t="s">
        <v>127</v>
      </c>
      <c r="B8" s="100"/>
      <c r="C8" s="100"/>
      <c r="D8" s="100"/>
      <c r="E8" s="100"/>
      <c r="F8" s="100"/>
      <c r="G8" s="100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7"/>
      <c r="C10" s="47"/>
      <c r="D10" s="47"/>
      <c r="E10" s="47"/>
      <c r="F10" s="48" t="s">
        <v>25</v>
      </c>
      <c r="G10" s="6"/>
    </row>
    <row r="11" spans="1:7" ht="15">
      <c r="A11" s="15"/>
      <c r="B11" s="47"/>
      <c r="C11" s="47"/>
      <c r="D11" s="48" t="s">
        <v>23</v>
      </c>
      <c r="E11" s="48"/>
      <c r="F11" s="48" t="s">
        <v>76</v>
      </c>
      <c r="G11" s="6"/>
    </row>
    <row r="12" spans="1:7" ht="15">
      <c r="A12" s="15"/>
      <c r="B12" s="47"/>
      <c r="C12" s="47"/>
      <c r="D12" s="48" t="s">
        <v>24</v>
      </c>
      <c r="E12" s="48"/>
      <c r="F12" s="48" t="s">
        <v>26</v>
      </c>
      <c r="G12" s="6"/>
    </row>
    <row r="13" spans="1:7" ht="15">
      <c r="A13" s="15"/>
      <c r="B13" s="47"/>
      <c r="C13" s="47"/>
      <c r="D13" s="50" t="s">
        <v>121</v>
      </c>
      <c r="E13" s="72"/>
      <c r="F13" s="72" t="s">
        <v>114</v>
      </c>
      <c r="G13" s="6"/>
    </row>
    <row r="14" spans="1:7" ht="15">
      <c r="A14" s="15"/>
      <c r="B14" s="47"/>
      <c r="C14" s="47"/>
      <c r="D14" s="48" t="s">
        <v>22</v>
      </c>
      <c r="E14" s="48"/>
      <c r="F14" s="48" t="s">
        <v>22</v>
      </c>
      <c r="G14" s="6"/>
    </row>
    <row r="15" spans="1:7" ht="15">
      <c r="A15" s="15"/>
      <c r="B15" s="47"/>
      <c r="C15" s="47"/>
      <c r="D15" s="48" t="s">
        <v>29</v>
      </c>
      <c r="E15" s="48"/>
      <c r="F15" s="48" t="s">
        <v>30</v>
      </c>
      <c r="G15" s="6"/>
    </row>
    <row r="16" spans="1:7" ht="15">
      <c r="A16" s="15"/>
      <c r="B16" s="47"/>
      <c r="C16" s="47"/>
      <c r="D16" s="52"/>
      <c r="E16" s="52"/>
      <c r="F16" s="73"/>
      <c r="G16" s="6"/>
    </row>
    <row r="17" spans="1:7" ht="15">
      <c r="A17" s="15"/>
      <c r="B17" s="74" t="s">
        <v>90</v>
      </c>
      <c r="C17" s="47"/>
      <c r="D17" s="52"/>
      <c r="E17" s="52"/>
      <c r="F17" s="73"/>
      <c r="G17" s="6"/>
    </row>
    <row r="18" spans="1:7" ht="15">
      <c r="A18" s="15"/>
      <c r="B18" s="74"/>
      <c r="C18" s="47"/>
      <c r="D18" s="52"/>
      <c r="E18" s="52"/>
      <c r="F18" s="73"/>
      <c r="G18" s="6"/>
    </row>
    <row r="19" spans="1:8" ht="15">
      <c r="A19" s="15"/>
      <c r="B19" s="47" t="s">
        <v>91</v>
      </c>
      <c r="C19" s="47"/>
      <c r="D19" s="52">
        <v>19583</v>
      </c>
      <c r="E19" s="52"/>
      <c r="F19" s="63">
        <v>20871</v>
      </c>
      <c r="G19" s="6"/>
      <c r="H19" s="11"/>
    </row>
    <row r="20" spans="1:8" ht="15">
      <c r="A20" s="15"/>
      <c r="B20" s="47" t="s">
        <v>9</v>
      </c>
      <c r="C20" s="47"/>
      <c r="D20" s="52">
        <v>13799</v>
      </c>
      <c r="E20" s="52"/>
      <c r="F20" s="63">
        <v>13968</v>
      </c>
      <c r="G20" s="6"/>
      <c r="H20" s="11"/>
    </row>
    <row r="21" spans="1:8" ht="15">
      <c r="A21" s="15"/>
      <c r="B21" s="47" t="s">
        <v>92</v>
      </c>
      <c r="C21" s="47"/>
      <c r="D21" s="52">
        <v>37966</v>
      </c>
      <c r="E21" s="52"/>
      <c r="F21" s="63">
        <v>37966</v>
      </c>
      <c r="G21" s="6"/>
      <c r="H21" s="11"/>
    </row>
    <row r="22" spans="1:8" ht="15">
      <c r="A22" s="15"/>
      <c r="B22" s="47" t="s">
        <v>93</v>
      </c>
      <c r="C22" s="47"/>
      <c r="D22" s="52">
        <v>6970</v>
      </c>
      <c r="E22" s="52"/>
      <c r="F22" s="63">
        <v>7047</v>
      </c>
      <c r="G22" s="6"/>
      <c r="H22" s="11"/>
    </row>
    <row r="23" spans="1:8" ht="15">
      <c r="A23" s="15"/>
      <c r="B23" s="47"/>
      <c r="C23" s="47"/>
      <c r="D23" s="52"/>
      <c r="E23" s="52"/>
      <c r="F23" s="52"/>
      <c r="G23" s="6"/>
      <c r="H23" s="11"/>
    </row>
    <row r="24" spans="1:8" ht="15">
      <c r="A24" s="15"/>
      <c r="B24" s="74" t="s">
        <v>11</v>
      </c>
      <c r="C24" s="47"/>
      <c r="D24" s="75">
        <f>SUM(D19:D22)</f>
        <v>78318</v>
      </c>
      <c r="E24" s="52"/>
      <c r="F24" s="75">
        <f>SUM(F19:F22)</f>
        <v>79852</v>
      </c>
      <c r="G24" s="6"/>
      <c r="H24" s="11"/>
    </row>
    <row r="25" spans="1:8" ht="15">
      <c r="A25" s="15"/>
      <c r="B25" s="6"/>
      <c r="C25" s="47"/>
      <c r="D25" s="52"/>
      <c r="E25" s="52"/>
      <c r="F25" s="52"/>
      <c r="G25" s="6"/>
      <c r="H25" s="11"/>
    </row>
    <row r="26" spans="1:8" ht="15">
      <c r="A26" s="15"/>
      <c r="B26" s="76" t="s">
        <v>94</v>
      </c>
      <c r="C26" s="47"/>
      <c r="D26" s="52">
        <f>7133+1189</f>
        <v>8322</v>
      </c>
      <c r="E26" s="52"/>
      <c r="F26" s="52">
        <v>7615</v>
      </c>
      <c r="G26" s="6"/>
      <c r="H26" s="11"/>
    </row>
    <row r="27" spans="1:8" ht="15">
      <c r="A27" s="15"/>
      <c r="B27" s="76" t="s">
        <v>2</v>
      </c>
      <c r="C27" s="47"/>
      <c r="D27" s="52">
        <v>30220</v>
      </c>
      <c r="E27" s="52"/>
      <c r="F27" s="52">
        <v>30220</v>
      </c>
      <c r="G27" s="6"/>
      <c r="H27" s="11"/>
    </row>
    <row r="28" spans="1:8" ht="15">
      <c r="A28" s="15"/>
      <c r="B28" s="76" t="s">
        <v>42</v>
      </c>
      <c r="C28" s="47"/>
      <c r="D28" s="52">
        <v>6348</v>
      </c>
      <c r="E28" s="52"/>
      <c r="F28" s="52">
        <v>5997</v>
      </c>
      <c r="G28" s="6"/>
      <c r="H28" s="11"/>
    </row>
    <row r="29" spans="1:8" ht="15">
      <c r="A29" s="15"/>
      <c r="B29" s="76" t="s">
        <v>27</v>
      </c>
      <c r="C29" s="47"/>
      <c r="D29" s="63">
        <f>694+208</f>
        <v>902</v>
      </c>
      <c r="E29" s="52"/>
      <c r="F29" s="52">
        <f>744+191</f>
        <v>935</v>
      </c>
      <c r="G29" s="6"/>
      <c r="H29" s="11"/>
    </row>
    <row r="30" spans="1:8" ht="15">
      <c r="A30" s="15"/>
      <c r="B30" s="47"/>
      <c r="C30" s="47"/>
      <c r="D30" s="52"/>
      <c r="E30" s="52"/>
      <c r="F30" s="52"/>
      <c r="G30" s="6"/>
      <c r="H30" s="11"/>
    </row>
    <row r="31" spans="1:8" ht="15">
      <c r="A31" s="15"/>
      <c r="B31" s="74" t="s">
        <v>12</v>
      </c>
      <c r="C31" s="47"/>
      <c r="D31" s="75">
        <f>SUM(D26:D30)</f>
        <v>45792</v>
      </c>
      <c r="E31" s="52"/>
      <c r="F31" s="75">
        <f>SUM(F26:F30)</f>
        <v>44767</v>
      </c>
      <c r="G31" s="6"/>
      <c r="H31" s="11"/>
    </row>
    <row r="32" spans="1:8" ht="15">
      <c r="A32" s="15"/>
      <c r="B32" s="74"/>
      <c r="C32" s="47"/>
      <c r="D32" s="52"/>
      <c r="E32" s="52"/>
      <c r="F32" s="52"/>
      <c r="G32" s="6"/>
      <c r="H32" s="11"/>
    </row>
    <row r="33" spans="1:8" ht="15.75" thickBot="1">
      <c r="A33" s="15"/>
      <c r="B33" s="74" t="s">
        <v>10</v>
      </c>
      <c r="C33" s="47"/>
      <c r="D33" s="77">
        <f>D24+D31</f>
        <v>124110</v>
      </c>
      <c r="E33" s="52"/>
      <c r="F33" s="77">
        <f>F24+F31</f>
        <v>124619</v>
      </c>
      <c r="G33" s="6"/>
      <c r="H33" s="11"/>
    </row>
    <row r="34" spans="1:8" ht="15.75" thickTop="1">
      <c r="A34" s="15"/>
      <c r="B34" s="74"/>
      <c r="C34" s="47"/>
      <c r="D34" s="52"/>
      <c r="E34" s="52"/>
      <c r="F34" s="52"/>
      <c r="G34" s="6"/>
      <c r="H34" s="11"/>
    </row>
    <row r="35" spans="1:8" ht="15">
      <c r="A35" s="15"/>
      <c r="B35" s="74"/>
      <c r="C35" s="47"/>
      <c r="D35" s="52"/>
      <c r="E35" s="52"/>
      <c r="F35" s="52"/>
      <c r="G35" s="6"/>
      <c r="H35" s="11"/>
    </row>
    <row r="36" spans="1:8" ht="12.75" customHeight="1">
      <c r="A36" s="15"/>
      <c r="B36" s="74" t="s">
        <v>95</v>
      </c>
      <c r="C36" s="47"/>
      <c r="D36" s="52"/>
      <c r="E36" s="52"/>
      <c r="F36" s="52"/>
      <c r="G36" s="6"/>
      <c r="H36" s="11"/>
    </row>
    <row r="37" spans="1:8" ht="12.75" customHeight="1">
      <c r="A37" s="15"/>
      <c r="B37" s="74"/>
      <c r="C37" s="47"/>
      <c r="D37" s="52"/>
      <c r="E37" s="52"/>
      <c r="F37" s="52"/>
      <c r="G37" s="6"/>
      <c r="H37" s="11"/>
    </row>
    <row r="38" spans="1:8" ht="12.75" customHeight="1">
      <c r="A38" s="15"/>
      <c r="B38" s="47" t="s">
        <v>96</v>
      </c>
      <c r="C38" s="47"/>
      <c r="D38" s="52">
        <v>159975</v>
      </c>
      <c r="E38" s="52"/>
      <c r="F38" s="52">
        <v>159975</v>
      </c>
      <c r="G38" s="6"/>
      <c r="H38" s="11"/>
    </row>
    <row r="39" spans="1:8" ht="12.75" customHeight="1">
      <c r="A39" s="15"/>
      <c r="B39" s="47" t="s">
        <v>97</v>
      </c>
      <c r="C39" s="47"/>
      <c r="D39" s="52">
        <v>-84088</v>
      </c>
      <c r="E39" s="52"/>
      <c r="F39" s="52">
        <v>-83838</v>
      </c>
      <c r="G39" s="6"/>
      <c r="H39" s="11"/>
    </row>
    <row r="40" spans="1:8" ht="12.75" customHeight="1">
      <c r="A40" s="15"/>
      <c r="B40" s="47"/>
      <c r="C40" s="47"/>
      <c r="D40" s="52"/>
      <c r="E40" s="52"/>
      <c r="F40" s="52"/>
      <c r="G40" s="6"/>
      <c r="H40" s="11"/>
    </row>
    <row r="41" spans="1:8" ht="12.75" customHeight="1">
      <c r="A41" s="15"/>
      <c r="B41" s="74" t="s">
        <v>105</v>
      </c>
      <c r="C41" s="47"/>
      <c r="D41" s="52"/>
      <c r="E41" s="52"/>
      <c r="F41" s="52"/>
      <c r="G41" s="6"/>
      <c r="H41" s="11"/>
    </row>
    <row r="42" spans="1:8" ht="12.75" customHeight="1">
      <c r="A42" s="15"/>
      <c r="B42" s="74" t="s">
        <v>106</v>
      </c>
      <c r="C42" s="47"/>
      <c r="D42" s="75">
        <f>SUM(D38:D41)</f>
        <v>75887</v>
      </c>
      <c r="E42" s="52"/>
      <c r="F42" s="75">
        <f>SUM(F38:F41)</f>
        <v>76137</v>
      </c>
      <c r="G42" s="6"/>
      <c r="H42" s="11"/>
    </row>
    <row r="43" spans="1:8" ht="12.75" customHeight="1">
      <c r="A43" s="15"/>
      <c r="C43" s="47"/>
      <c r="D43" s="82"/>
      <c r="E43" s="52"/>
      <c r="F43" s="82"/>
      <c r="G43" s="6"/>
      <c r="H43" s="11"/>
    </row>
    <row r="44" spans="1:8" ht="12.75" customHeight="1">
      <c r="A44" s="15"/>
      <c r="B44" s="74" t="s">
        <v>98</v>
      </c>
      <c r="C44" s="47"/>
      <c r="D44" s="52"/>
      <c r="E44" s="52"/>
      <c r="F44" s="52"/>
      <c r="G44" s="6"/>
      <c r="H44" s="11"/>
    </row>
    <row r="45" spans="1:8" ht="12.75" customHeight="1">
      <c r="A45" s="15"/>
      <c r="B45" s="74"/>
      <c r="C45" s="47"/>
      <c r="D45" s="52"/>
      <c r="E45" s="52"/>
      <c r="F45" s="52"/>
      <c r="G45" s="6"/>
      <c r="H45" s="11"/>
    </row>
    <row r="46" spans="1:8" ht="12.75" customHeight="1">
      <c r="A46" s="15"/>
      <c r="B46" s="47" t="s">
        <v>6</v>
      </c>
      <c r="C46" s="47"/>
      <c r="D46" s="52">
        <v>10331</v>
      </c>
      <c r="E46" s="52"/>
      <c r="F46" s="52">
        <v>10331</v>
      </c>
      <c r="G46" s="6"/>
      <c r="H46" s="11"/>
    </row>
    <row r="47" spans="1:8" ht="12.75" customHeight="1">
      <c r="A47" s="15"/>
      <c r="B47" s="47" t="s">
        <v>5</v>
      </c>
      <c r="C47" s="47"/>
      <c r="D47" s="52">
        <v>691</v>
      </c>
      <c r="E47" s="52"/>
      <c r="F47" s="52">
        <v>905</v>
      </c>
      <c r="G47" s="6"/>
      <c r="H47" s="11"/>
    </row>
    <row r="48" spans="1:8" ht="12.75" customHeight="1">
      <c r="A48" s="15"/>
      <c r="B48" s="47" t="s">
        <v>18</v>
      </c>
      <c r="C48" s="47"/>
      <c r="D48" s="52">
        <v>22827</v>
      </c>
      <c r="E48" s="52"/>
      <c r="F48" s="52">
        <v>22827</v>
      </c>
      <c r="G48" s="6"/>
      <c r="H48" s="11"/>
    </row>
    <row r="49" spans="1:8" ht="12.75" customHeight="1">
      <c r="A49" s="15"/>
      <c r="B49" s="74"/>
      <c r="C49" s="47"/>
      <c r="D49" s="52"/>
      <c r="E49" s="52"/>
      <c r="F49" s="52"/>
      <c r="G49" s="6"/>
      <c r="H49" s="11"/>
    </row>
    <row r="50" spans="1:8" ht="12.75" customHeight="1">
      <c r="A50" s="15"/>
      <c r="B50" s="74" t="s">
        <v>99</v>
      </c>
      <c r="C50" s="47"/>
      <c r="D50" s="75">
        <f>SUM(D46:D49)</f>
        <v>33849</v>
      </c>
      <c r="E50" s="52"/>
      <c r="F50" s="75">
        <f>SUM(F46:F49)</f>
        <v>34063</v>
      </c>
      <c r="G50" s="6"/>
      <c r="H50" s="11"/>
    </row>
    <row r="51" spans="1:8" ht="12.75" customHeight="1">
      <c r="A51" s="15"/>
      <c r="B51" s="74"/>
      <c r="C51" s="47"/>
      <c r="D51" s="52"/>
      <c r="E51" s="52"/>
      <c r="F51" s="52"/>
      <c r="G51" s="6"/>
      <c r="H51" s="11"/>
    </row>
    <row r="52" spans="1:8" ht="15">
      <c r="A52" s="15"/>
      <c r="B52" s="47" t="s">
        <v>100</v>
      </c>
      <c r="C52" s="47"/>
      <c r="D52" s="52">
        <f>2886+7341</f>
        <v>10227</v>
      </c>
      <c r="E52" s="52"/>
      <c r="F52" s="52">
        <v>9700</v>
      </c>
      <c r="G52" s="6"/>
      <c r="H52" s="11"/>
    </row>
    <row r="53" spans="1:8" ht="15">
      <c r="A53" s="15"/>
      <c r="B53" s="78" t="s">
        <v>89</v>
      </c>
      <c r="C53" s="47"/>
      <c r="D53" s="52">
        <v>600</v>
      </c>
      <c r="E53" s="52"/>
      <c r="F53" s="52">
        <v>600</v>
      </c>
      <c r="G53" s="6"/>
      <c r="H53" s="11"/>
    </row>
    <row r="54" spans="1:8" ht="15">
      <c r="A54" s="15"/>
      <c r="B54" s="47" t="s">
        <v>5</v>
      </c>
      <c r="C54" s="47"/>
      <c r="D54" s="52">
        <v>3207</v>
      </c>
      <c r="E54" s="52"/>
      <c r="F54" s="52">
        <v>3675</v>
      </c>
      <c r="G54" s="6"/>
      <c r="H54" s="11"/>
    </row>
    <row r="55" spans="1:8" ht="15">
      <c r="A55" s="15"/>
      <c r="B55" s="47" t="s">
        <v>101</v>
      </c>
      <c r="C55" s="47"/>
      <c r="D55" s="52">
        <v>340</v>
      </c>
      <c r="E55" s="52"/>
      <c r="F55" s="52">
        <v>444</v>
      </c>
      <c r="G55" s="6"/>
      <c r="H55" s="11"/>
    </row>
    <row r="56" spans="1:8" ht="15">
      <c r="A56" s="15"/>
      <c r="B56" s="47"/>
      <c r="C56" s="47"/>
      <c r="D56" s="52"/>
      <c r="E56" s="52"/>
      <c r="F56" s="52"/>
      <c r="G56" s="6"/>
      <c r="H56" s="11"/>
    </row>
    <row r="57" spans="1:8" ht="15">
      <c r="A57" s="15"/>
      <c r="B57" s="74" t="s">
        <v>102</v>
      </c>
      <c r="C57" s="47"/>
      <c r="D57" s="75">
        <f>SUM(D52:D56)</f>
        <v>14374</v>
      </c>
      <c r="E57" s="52"/>
      <c r="F57" s="75">
        <f>SUM(F52:F56)</f>
        <v>14419</v>
      </c>
      <c r="G57" s="6"/>
      <c r="H57" s="11"/>
    </row>
    <row r="58" spans="1:8" ht="15">
      <c r="A58" s="15"/>
      <c r="B58" s="47"/>
      <c r="C58" s="47"/>
      <c r="D58" s="52"/>
      <c r="E58" s="52"/>
      <c r="F58" s="52"/>
      <c r="G58" s="6"/>
      <c r="H58" s="11"/>
    </row>
    <row r="59" spans="1:8" ht="15">
      <c r="A59" s="15"/>
      <c r="B59" s="74" t="s">
        <v>103</v>
      </c>
      <c r="C59" s="47"/>
      <c r="D59" s="79">
        <f>D50+D57</f>
        <v>48223</v>
      </c>
      <c r="E59" s="52"/>
      <c r="F59" s="79">
        <f>F50+F57</f>
        <v>48482</v>
      </c>
      <c r="G59" s="6"/>
      <c r="H59" s="11"/>
    </row>
    <row r="60" spans="1:8" ht="15" hidden="1">
      <c r="A60" s="15"/>
      <c r="B60" s="47"/>
      <c r="C60" s="47"/>
      <c r="D60" s="52"/>
      <c r="E60" s="52"/>
      <c r="F60" s="52"/>
      <c r="G60" s="6"/>
      <c r="H60" s="11"/>
    </row>
    <row r="61" spans="1:8" ht="15" hidden="1">
      <c r="A61" s="15"/>
      <c r="B61" s="47" t="s">
        <v>36</v>
      </c>
      <c r="C61" s="47"/>
      <c r="D61" s="52">
        <f>+'[1]bs'!$V$46</f>
        <v>0</v>
      </c>
      <c r="E61" s="52"/>
      <c r="F61" s="52">
        <f>+'[1]bs'!$V$46</f>
        <v>0</v>
      </c>
      <c r="G61" s="6"/>
      <c r="H61" s="11"/>
    </row>
    <row r="62" spans="1:8" ht="15">
      <c r="A62" s="15"/>
      <c r="B62" s="47"/>
      <c r="C62" s="47"/>
      <c r="D62" s="52"/>
      <c r="E62" s="52"/>
      <c r="F62" s="52"/>
      <c r="G62" s="6"/>
      <c r="H62" s="11"/>
    </row>
    <row r="63" spans="1:8" ht="15.75" thickBot="1">
      <c r="A63" s="15"/>
      <c r="B63" s="74" t="s">
        <v>104</v>
      </c>
      <c r="C63" s="47"/>
      <c r="D63" s="80">
        <f>D59+D42</f>
        <v>124110</v>
      </c>
      <c r="E63" s="52"/>
      <c r="F63" s="80">
        <f>F59+F42</f>
        <v>124619</v>
      </c>
      <c r="G63" s="6"/>
      <c r="H63" s="11"/>
    </row>
    <row r="64" spans="1:8" ht="15.75" thickTop="1">
      <c r="A64" s="15"/>
      <c r="B64" s="47"/>
      <c r="C64" s="47"/>
      <c r="D64" s="52"/>
      <c r="E64" s="52"/>
      <c r="F64" s="52"/>
      <c r="G64" s="6"/>
      <c r="H64" s="11"/>
    </row>
    <row r="65" spans="1:8" ht="15.75" thickBot="1">
      <c r="A65" s="15"/>
      <c r="B65" s="74" t="s">
        <v>4</v>
      </c>
      <c r="C65" s="47"/>
      <c r="D65" s="81">
        <f>D42/D38*100</f>
        <v>47.43678699796843</v>
      </c>
      <c r="E65" s="52"/>
      <c r="F65" s="81">
        <f>F42/F38*100</f>
        <v>47.59306141584623</v>
      </c>
      <c r="G65" s="6"/>
      <c r="H65" s="11"/>
    </row>
    <row r="66" spans="1:8" ht="13.5" thickTop="1">
      <c r="A66" s="15"/>
      <c r="B66" s="6"/>
      <c r="C66" s="6"/>
      <c r="D66" s="13"/>
      <c r="F66" s="13"/>
      <c r="G66" s="6"/>
      <c r="H66" s="11"/>
    </row>
    <row r="67" spans="1:7" ht="12.75">
      <c r="A67" s="15"/>
      <c r="B67" s="6"/>
      <c r="C67" s="6"/>
      <c r="D67" s="13"/>
      <c r="F67" s="13"/>
      <c r="G67" s="6"/>
    </row>
    <row r="68" spans="1:7" ht="15.75">
      <c r="A68" s="15"/>
      <c r="B68" s="14" t="s">
        <v>55</v>
      </c>
      <c r="C68" s="6"/>
      <c r="D68" s="13"/>
      <c r="F68" s="13"/>
      <c r="G68" s="6"/>
    </row>
    <row r="69" spans="1:8" ht="15.75">
      <c r="A69" s="15"/>
      <c r="B69" s="14" t="s">
        <v>123</v>
      </c>
      <c r="C69" s="6"/>
      <c r="D69" s="6"/>
      <c r="H69" s="24"/>
    </row>
    <row r="70" ht="12.75">
      <c r="F70" s="102" t="s">
        <v>128</v>
      </c>
    </row>
    <row r="71" spans="2:76" s="3" customFormat="1" ht="12.75">
      <c r="B71" s="2"/>
      <c r="C71" s="2"/>
      <c r="D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4:6" ht="12.75">
      <c r="D72" s="4"/>
      <c r="E72" s="8"/>
      <c r="F72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BD311"/>
  <sheetViews>
    <sheetView zoomScale="75" zoomScaleNormal="75" workbookViewId="0" topLeftCell="C42">
      <selection activeCell="J60" sqref="J60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3.28125" style="1" customWidth="1"/>
    <col min="6" max="6" width="18.28125" style="1" customWidth="1"/>
    <col min="7" max="7" width="18.140625" style="1" customWidth="1"/>
    <col min="8" max="8" width="2.57421875" style="1" customWidth="1"/>
    <col min="9" max="10" width="18.8515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56" s="25" customFormat="1" ht="12.75">
      <c r="A3" s="98" t="s">
        <v>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5" customFormat="1" ht="12.75">
      <c r="A4" s="98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5" customFormat="1" ht="12.75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5" customFormat="1" ht="12.75">
      <c r="A6" s="26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5" customFormat="1" ht="15.75">
      <c r="A7" s="95" t="s">
        <v>57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5" customFormat="1" ht="12.75">
      <c r="A8" s="98" t="s">
        <v>120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7"/>
      <c r="F11" s="100" t="s">
        <v>32</v>
      </c>
      <c r="G11" s="100"/>
      <c r="H11" s="47"/>
      <c r="I11" s="100" t="s">
        <v>33</v>
      </c>
      <c r="J11" s="100"/>
      <c r="K11" s="47"/>
    </row>
    <row r="12" spans="1:11" ht="15">
      <c r="A12" s="15"/>
      <c r="B12" s="6"/>
      <c r="C12" s="6"/>
      <c r="D12" s="6"/>
      <c r="E12" s="47"/>
      <c r="F12" s="48" t="s">
        <v>20</v>
      </c>
      <c r="G12" s="48" t="s">
        <v>31</v>
      </c>
      <c r="H12" s="49"/>
      <c r="I12" s="48" t="s">
        <v>20</v>
      </c>
      <c r="J12" s="48" t="s">
        <v>31</v>
      </c>
      <c r="K12" s="47"/>
    </row>
    <row r="13" spans="1:11" ht="15">
      <c r="A13" s="15"/>
      <c r="B13" s="6"/>
      <c r="C13" s="6"/>
      <c r="D13" s="6"/>
      <c r="E13" s="47"/>
      <c r="F13" s="48" t="s">
        <v>19</v>
      </c>
      <c r="G13" s="48" t="s">
        <v>19</v>
      </c>
      <c r="H13" s="49"/>
      <c r="I13" s="48" t="s">
        <v>21</v>
      </c>
      <c r="J13" s="48" t="s">
        <v>21</v>
      </c>
      <c r="K13" s="47"/>
    </row>
    <row r="14" spans="1:11" ht="15">
      <c r="A14" s="15"/>
      <c r="B14" s="6"/>
      <c r="C14" s="6"/>
      <c r="D14" s="6"/>
      <c r="E14" s="47"/>
      <c r="F14" s="84" t="s">
        <v>121</v>
      </c>
      <c r="G14" s="85" t="s">
        <v>122</v>
      </c>
      <c r="H14" s="48"/>
      <c r="I14" s="86" t="str">
        <f>+F14</f>
        <v>31 May 2009</v>
      </c>
      <c r="J14" s="86" t="str">
        <f>+G14</f>
        <v>31 May 2008</v>
      </c>
      <c r="K14" s="47"/>
    </row>
    <row r="15" spans="1:11" ht="15">
      <c r="A15" s="15"/>
      <c r="B15" s="6"/>
      <c r="C15" s="6"/>
      <c r="D15" s="6"/>
      <c r="E15" s="47"/>
      <c r="F15" s="48" t="s">
        <v>22</v>
      </c>
      <c r="G15" s="48" t="s">
        <v>22</v>
      </c>
      <c r="H15" s="49"/>
      <c r="I15" s="48" t="s">
        <v>22</v>
      </c>
      <c r="J15" s="48" t="s">
        <v>22</v>
      </c>
      <c r="K15" s="47"/>
    </row>
    <row r="16" spans="1:11" ht="15">
      <c r="A16" s="15"/>
      <c r="B16" s="6"/>
      <c r="C16" s="6"/>
      <c r="D16" s="6"/>
      <c r="E16" s="47"/>
      <c r="F16" s="48" t="s">
        <v>29</v>
      </c>
      <c r="G16" s="48" t="s">
        <v>29</v>
      </c>
      <c r="H16" s="49"/>
      <c r="I16" s="48" t="s">
        <v>29</v>
      </c>
      <c r="J16" s="48" t="s">
        <v>29</v>
      </c>
      <c r="K16" s="47"/>
    </row>
    <row r="17" spans="1:11" ht="15">
      <c r="A17" s="15"/>
      <c r="B17" s="6"/>
      <c r="C17" s="6"/>
      <c r="D17" s="6"/>
      <c r="E17" s="47"/>
      <c r="F17" s="47"/>
      <c r="G17" s="47"/>
      <c r="H17" s="47"/>
      <c r="I17" s="47"/>
      <c r="J17" s="51"/>
      <c r="K17" s="47"/>
    </row>
    <row r="18" spans="1:11" ht="15">
      <c r="A18" s="15"/>
      <c r="B18" s="6"/>
      <c r="C18" s="6"/>
      <c r="D18" s="6"/>
      <c r="E18" s="47" t="s">
        <v>39</v>
      </c>
      <c r="F18" s="52">
        <v>7876</v>
      </c>
      <c r="G18" s="52">
        <v>9632</v>
      </c>
      <c r="H18" s="52"/>
      <c r="I18" s="52">
        <v>7876</v>
      </c>
      <c r="J18" s="52">
        <v>9632</v>
      </c>
      <c r="K18" s="47"/>
    </row>
    <row r="19" spans="1:11" ht="15">
      <c r="A19" s="15"/>
      <c r="B19" s="6"/>
      <c r="C19" s="6"/>
      <c r="D19" s="6"/>
      <c r="E19" s="47"/>
      <c r="F19" s="52"/>
      <c r="G19" s="52"/>
      <c r="H19" s="52"/>
      <c r="I19" s="52"/>
      <c r="J19" s="52"/>
      <c r="K19" s="47"/>
    </row>
    <row r="20" spans="1:11" ht="15">
      <c r="A20" s="15"/>
      <c r="B20" s="6"/>
      <c r="C20" s="6"/>
      <c r="D20" s="6"/>
      <c r="E20" s="47" t="s">
        <v>79</v>
      </c>
      <c r="F20" s="52">
        <f>-F18-F22+F25</f>
        <v>-6992</v>
      </c>
      <c r="G20" s="52">
        <f>-7721</f>
        <v>-7721</v>
      </c>
      <c r="H20" s="52"/>
      <c r="I20" s="52">
        <f>-I18-I22+I25</f>
        <v>-6992</v>
      </c>
      <c r="J20" s="52">
        <f>-7721</f>
        <v>-7721</v>
      </c>
      <c r="K20" s="47"/>
    </row>
    <row r="21" spans="1:11" ht="15">
      <c r="A21" s="15"/>
      <c r="B21" s="6"/>
      <c r="C21" s="6"/>
      <c r="D21" s="6"/>
      <c r="E21" s="47"/>
      <c r="F21" s="52"/>
      <c r="G21" s="52"/>
      <c r="H21" s="52"/>
      <c r="I21" s="52"/>
      <c r="J21" s="52"/>
      <c r="K21" s="47"/>
    </row>
    <row r="22" spans="1:11" ht="15">
      <c r="A22" s="15"/>
      <c r="B22" s="6"/>
      <c r="C22" s="6"/>
      <c r="D22" s="6"/>
      <c r="E22" s="47" t="s">
        <v>80</v>
      </c>
      <c r="F22" s="52">
        <v>71</v>
      </c>
      <c r="G22" s="52">
        <v>44</v>
      </c>
      <c r="H22" s="52"/>
      <c r="I22" s="53">
        <v>71</v>
      </c>
      <c r="J22" s="52">
        <v>44</v>
      </c>
      <c r="K22" s="47"/>
    </row>
    <row r="23" spans="1:11" ht="15">
      <c r="A23" s="15"/>
      <c r="B23" s="6"/>
      <c r="C23" s="6"/>
      <c r="D23" s="6"/>
      <c r="E23" s="47"/>
      <c r="F23" s="54"/>
      <c r="G23" s="54"/>
      <c r="H23" s="52"/>
      <c r="I23" s="54"/>
      <c r="J23" s="54"/>
      <c r="K23" s="47"/>
    </row>
    <row r="24" spans="1:11" ht="15">
      <c r="A24" s="15"/>
      <c r="B24" s="6"/>
      <c r="C24" s="6"/>
      <c r="D24" s="6"/>
      <c r="E24" s="47"/>
      <c r="F24" s="53"/>
      <c r="G24" s="53"/>
      <c r="H24" s="52"/>
      <c r="I24" s="53"/>
      <c r="J24" s="53"/>
      <c r="K24" s="47"/>
    </row>
    <row r="25" spans="1:11" ht="15">
      <c r="A25" s="15"/>
      <c r="B25" s="6"/>
      <c r="C25" s="6"/>
      <c r="D25" s="6"/>
      <c r="E25" s="47" t="s">
        <v>81</v>
      </c>
      <c r="F25" s="52">
        <v>955</v>
      </c>
      <c r="G25" s="52">
        <f>SUM(G18:G22)</f>
        <v>1955</v>
      </c>
      <c r="H25" s="52"/>
      <c r="I25" s="52">
        <v>955</v>
      </c>
      <c r="J25" s="52">
        <f>SUM(J18:J22)</f>
        <v>1955</v>
      </c>
      <c r="K25" s="47"/>
    </row>
    <row r="26" spans="1:11" ht="15">
      <c r="A26" s="15"/>
      <c r="B26" s="6"/>
      <c r="C26" s="6"/>
      <c r="D26" s="6"/>
      <c r="E26" s="47"/>
      <c r="F26" s="52"/>
      <c r="G26" s="52"/>
      <c r="H26" s="52"/>
      <c r="I26" s="52"/>
      <c r="J26" s="52"/>
      <c r="K26" s="47"/>
    </row>
    <row r="27" spans="1:11" ht="15">
      <c r="A27" s="15"/>
      <c r="B27" s="6"/>
      <c r="C27" s="6"/>
      <c r="D27" s="6"/>
      <c r="E27" s="47" t="s">
        <v>40</v>
      </c>
      <c r="F27" s="52">
        <v>-400</v>
      </c>
      <c r="G27" s="52">
        <v>-453</v>
      </c>
      <c r="H27" s="52"/>
      <c r="I27" s="52">
        <v>-400</v>
      </c>
      <c r="J27" s="52">
        <v>-453</v>
      </c>
      <c r="K27" s="47"/>
    </row>
    <row r="28" spans="1:11" ht="15" hidden="1">
      <c r="A28" s="15"/>
      <c r="B28" s="6"/>
      <c r="C28" s="6"/>
      <c r="D28" s="6"/>
      <c r="E28" s="47"/>
      <c r="F28" s="52"/>
      <c r="G28" s="52"/>
      <c r="H28" s="52"/>
      <c r="I28" s="52"/>
      <c r="J28" s="52"/>
      <c r="K28" s="47"/>
    </row>
    <row r="29" spans="1:11" ht="15" hidden="1">
      <c r="A29" s="15"/>
      <c r="B29" s="6"/>
      <c r="C29" s="6"/>
      <c r="D29" s="6"/>
      <c r="E29" s="47" t="s">
        <v>117</v>
      </c>
      <c r="F29" s="52">
        <v>0</v>
      </c>
      <c r="G29" s="52">
        <v>0</v>
      </c>
      <c r="H29" s="52"/>
      <c r="I29" s="52">
        <v>0</v>
      </c>
      <c r="J29" s="52">
        <v>0</v>
      </c>
      <c r="K29" s="47"/>
    </row>
    <row r="30" spans="1:11" ht="15">
      <c r="A30" s="15"/>
      <c r="B30" s="6"/>
      <c r="C30" s="6"/>
      <c r="D30" s="6"/>
      <c r="E30" s="47"/>
      <c r="F30" s="52"/>
      <c r="G30" s="52"/>
      <c r="H30" s="52"/>
      <c r="I30" s="52"/>
      <c r="J30" s="52"/>
      <c r="K30" s="47"/>
    </row>
    <row r="31" spans="1:11" ht="15">
      <c r="A31" s="15"/>
      <c r="B31" s="6"/>
      <c r="C31" s="6"/>
      <c r="D31" s="6"/>
      <c r="E31" s="55"/>
      <c r="F31" s="56"/>
      <c r="G31" s="56"/>
      <c r="H31" s="52"/>
      <c r="I31" s="56"/>
      <c r="J31" s="56"/>
      <c r="K31" s="47"/>
    </row>
    <row r="32" spans="1:13" ht="15">
      <c r="A32" s="15"/>
      <c r="B32" s="6"/>
      <c r="C32" s="6"/>
      <c r="D32" s="6"/>
      <c r="E32" s="47" t="s">
        <v>82</v>
      </c>
      <c r="F32" s="52">
        <f>+F25+F27+F29</f>
        <v>555</v>
      </c>
      <c r="G32" s="52">
        <f>+G25+G27</f>
        <v>1502</v>
      </c>
      <c r="H32" s="52"/>
      <c r="I32" s="52">
        <f>+I25+I27+I29</f>
        <v>555</v>
      </c>
      <c r="J32" s="52">
        <f>+J25+J27</f>
        <v>1502</v>
      </c>
      <c r="K32" s="47"/>
      <c r="M32" s="11"/>
    </row>
    <row r="33" spans="1:11" ht="15">
      <c r="A33" s="15"/>
      <c r="B33" s="6"/>
      <c r="C33" s="6"/>
      <c r="D33" s="6"/>
      <c r="E33" s="47"/>
      <c r="F33" s="52"/>
      <c r="G33" s="52"/>
      <c r="H33" s="52"/>
      <c r="I33" s="52"/>
      <c r="J33" s="52"/>
      <c r="K33" s="47"/>
    </row>
    <row r="34" spans="1:11" ht="15">
      <c r="A34" s="15"/>
      <c r="B34" s="6"/>
      <c r="C34" s="6"/>
      <c r="D34" s="6"/>
      <c r="E34" s="47" t="s">
        <v>83</v>
      </c>
      <c r="F34" s="52">
        <v>-345</v>
      </c>
      <c r="G34" s="53">
        <v>-562</v>
      </c>
      <c r="H34" s="52"/>
      <c r="I34" s="52">
        <v>-345</v>
      </c>
      <c r="J34" s="53">
        <v>-562</v>
      </c>
      <c r="K34" s="47"/>
    </row>
    <row r="35" spans="1:11" ht="15">
      <c r="A35" s="15"/>
      <c r="B35" s="6"/>
      <c r="C35" s="6"/>
      <c r="D35" s="6"/>
      <c r="E35" s="47"/>
      <c r="F35" s="52"/>
      <c r="G35" s="52"/>
      <c r="H35" s="52"/>
      <c r="I35" s="52"/>
      <c r="J35" s="52"/>
      <c r="K35" s="47"/>
    </row>
    <row r="36" spans="1:11" ht="15">
      <c r="A36" s="15"/>
      <c r="B36" s="6"/>
      <c r="C36" s="6"/>
      <c r="D36" s="6"/>
      <c r="E36" s="55"/>
      <c r="F36" s="56"/>
      <c r="G36" s="56"/>
      <c r="H36" s="52"/>
      <c r="I36" s="56"/>
      <c r="J36" s="56"/>
      <c r="K36" s="47"/>
    </row>
    <row r="37" spans="1:11" ht="15">
      <c r="A37" s="15"/>
      <c r="B37" s="6"/>
      <c r="C37" s="6"/>
      <c r="D37" s="6"/>
      <c r="E37" s="47" t="s">
        <v>84</v>
      </c>
      <c r="F37" s="52">
        <f>SUM(F32:F35)</f>
        <v>210</v>
      </c>
      <c r="G37" s="52">
        <f>SUM(G32:G35)</f>
        <v>940</v>
      </c>
      <c r="H37" s="52"/>
      <c r="I37" s="52">
        <f>SUM(I32:I35)</f>
        <v>210</v>
      </c>
      <c r="J37" s="52">
        <f>SUM(J32:J35)</f>
        <v>940</v>
      </c>
      <c r="K37" s="47"/>
    </row>
    <row r="38" spans="1:11" ht="15">
      <c r="A38" s="15"/>
      <c r="B38" s="6"/>
      <c r="C38" s="6"/>
      <c r="D38" s="6"/>
      <c r="E38" s="47"/>
      <c r="F38" s="52"/>
      <c r="G38" s="52"/>
      <c r="H38" s="52"/>
      <c r="I38" s="52"/>
      <c r="J38" s="52"/>
      <c r="K38" s="47"/>
    </row>
    <row r="39" spans="1:11" ht="15">
      <c r="A39" s="15"/>
      <c r="B39" s="6"/>
      <c r="C39" s="6"/>
      <c r="D39" s="6"/>
      <c r="E39" s="47" t="s">
        <v>41</v>
      </c>
      <c r="F39" s="52">
        <f>+I39</f>
        <v>0</v>
      </c>
      <c r="G39" s="52">
        <f>+J39</f>
        <v>0</v>
      </c>
      <c r="H39" s="52"/>
      <c r="I39" s="52">
        <v>0</v>
      </c>
      <c r="J39" s="52">
        <f>+M39</f>
        <v>0</v>
      </c>
      <c r="K39" s="47"/>
    </row>
    <row r="40" spans="1:11" ht="15">
      <c r="A40" s="15"/>
      <c r="B40" s="6"/>
      <c r="C40" s="6"/>
      <c r="D40" s="6"/>
      <c r="E40" s="47"/>
      <c r="F40" s="52"/>
      <c r="G40" s="52"/>
      <c r="H40" s="52"/>
      <c r="I40" s="52"/>
      <c r="J40" s="52"/>
      <c r="K40" s="47"/>
    </row>
    <row r="41" spans="1:11" ht="15">
      <c r="A41" s="15"/>
      <c r="B41" s="6"/>
      <c r="C41" s="6"/>
      <c r="D41" s="6"/>
      <c r="E41" s="55"/>
      <c r="F41" s="56"/>
      <c r="G41" s="56"/>
      <c r="H41" s="52"/>
      <c r="I41" s="56"/>
      <c r="J41" s="56"/>
      <c r="K41" s="47"/>
    </row>
    <row r="42" spans="1:11" ht="15">
      <c r="A42" s="15"/>
      <c r="B42" s="6"/>
      <c r="C42" s="6"/>
      <c r="D42" s="6"/>
      <c r="E42" s="47" t="s">
        <v>85</v>
      </c>
      <c r="F42" s="52">
        <f>SUM(F37:F39)</f>
        <v>210</v>
      </c>
      <c r="G42" s="52">
        <f>SUM(G37:G39)</f>
        <v>940</v>
      </c>
      <c r="H42" s="52"/>
      <c r="I42" s="52">
        <f>SUM(I37:I39)</f>
        <v>210</v>
      </c>
      <c r="J42" s="52">
        <f>SUM(J37:J39)</f>
        <v>940</v>
      </c>
      <c r="K42" s="47"/>
    </row>
    <row r="43" spans="1:11" ht="15.75" thickBot="1">
      <c r="A43" s="15"/>
      <c r="B43" s="6"/>
      <c r="C43" s="6"/>
      <c r="D43" s="6"/>
      <c r="E43" s="47"/>
      <c r="F43" s="57"/>
      <c r="G43" s="57"/>
      <c r="H43" s="52"/>
      <c r="I43" s="57"/>
      <c r="J43" s="57"/>
      <c r="K43" s="47"/>
    </row>
    <row r="44" spans="1:11" ht="15.75" thickTop="1">
      <c r="A44" s="15"/>
      <c r="B44" s="6"/>
      <c r="C44" s="6"/>
      <c r="D44" s="6"/>
      <c r="E44" s="47"/>
      <c r="F44" s="52"/>
      <c r="G44" s="52"/>
      <c r="H44" s="52"/>
      <c r="I44" s="52"/>
      <c r="J44" s="52"/>
      <c r="K44" s="47"/>
    </row>
    <row r="45" spans="1:11" ht="15">
      <c r="A45" s="15"/>
      <c r="B45" s="6"/>
      <c r="C45" s="6"/>
      <c r="D45" s="6"/>
      <c r="E45" s="47"/>
      <c r="F45" s="52"/>
      <c r="G45" s="52"/>
      <c r="H45" s="52"/>
      <c r="I45" s="52"/>
      <c r="J45" s="52"/>
      <c r="K45" s="47"/>
    </row>
    <row r="46" spans="1:11" ht="15">
      <c r="A46" s="15"/>
      <c r="B46" s="6"/>
      <c r="C46" s="6"/>
      <c r="D46" s="6"/>
      <c r="E46" s="47"/>
      <c r="F46" s="52"/>
      <c r="G46" s="52"/>
      <c r="H46" s="52"/>
      <c r="I46" s="52"/>
      <c r="J46" s="52"/>
      <c r="K46" s="47"/>
    </row>
    <row r="47" spans="1:11" ht="15">
      <c r="A47" s="15"/>
      <c r="B47" s="6"/>
      <c r="C47" s="6"/>
      <c r="D47" s="6"/>
      <c r="E47" s="47" t="s">
        <v>86</v>
      </c>
      <c r="F47" s="52"/>
      <c r="G47" s="52"/>
      <c r="H47" s="52"/>
      <c r="I47" s="52"/>
      <c r="J47" s="52"/>
      <c r="K47" s="47"/>
    </row>
    <row r="48" spans="1:11" ht="15">
      <c r="A48" s="15"/>
      <c r="B48" s="6"/>
      <c r="C48" s="6"/>
      <c r="D48" s="6"/>
      <c r="E48" s="47"/>
      <c r="F48" s="52"/>
      <c r="G48" s="52"/>
      <c r="H48" s="52"/>
      <c r="I48" s="52"/>
      <c r="J48" s="52"/>
      <c r="K48" s="47"/>
    </row>
    <row r="49" spans="1:11" ht="15.75" thickBot="1">
      <c r="A49" s="15"/>
      <c r="B49" s="6"/>
      <c r="C49" s="6"/>
      <c r="D49" s="6"/>
      <c r="E49" s="58" t="s">
        <v>1</v>
      </c>
      <c r="F49" s="59">
        <f>+F42/F52*100</f>
        <v>0.13127051101734646</v>
      </c>
      <c r="G49" s="59">
        <f>+G42/G52*100</f>
        <v>0.5875918112205032</v>
      </c>
      <c r="H49" s="52"/>
      <c r="I49" s="59">
        <f>+I42/I52*100</f>
        <v>0.13127051101734646</v>
      </c>
      <c r="J49" s="59">
        <f>+J42/J52*100</f>
        <v>0.5875918112205032</v>
      </c>
      <c r="K49" s="47"/>
    </row>
    <row r="50" spans="1:11" ht="15.75" thickTop="1">
      <c r="A50" s="15"/>
      <c r="B50" s="6"/>
      <c r="C50" s="6"/>
      <c r="D50" s="6"/>
      <c r="E50" s="47"/>
      <c r="F50" s="60"/>
      <c r="G50" s="60"/>
      <c r="H50" s="52"/>
      <c r="I50" s="60"/>
      <c r="J50" s="60"/>
      <c r="K50" s="47"/>
    </row>
    <row r="51" spans="1:11" ht="15">
      <c r="A51" s="15"/>
      <c r="B51" s="6"/>
      <c r="C51" s="6"/>
      <c r="D51" s="6"/>
      <c r="E51" s="61" t="s">
        <v>37</v>
      </c>
      <c r="F51" s="60"/>
      <c r="G51" s="60"/>
      <c r="H51" s="52"/>
      <c r="I51" s="60"/>
      <c r="J51" s="60"/>
      <c r="K51" s="47"/>
    </row>
    <row r="52" spans="1:11" ht="15.75" thickBot="1">
      <c r="A52" s="15"/>
      <c r="B52" s="6"/>
      <c r="C52" s="6"/>
      <c r="D52" s="6"/>
      <c r="E52" s="61" t="s">
        <v>38</v>
      </c>
      <c r="F52" s="57">
        <v>159975</v>
      </c>
      <c r="G52" s="57">
        <v>159975</v>
      </c>
      <c r="H52" s="52"/>
      <c r="I52" s="57">
        <v>159975</v>
      </c>
      <c r="J52" s="57">
        <v>159975</v>
      </c>
      <c r="K52" s="47"/>
    </row>
    <row r="53" spans="1:11" ht="15.75" thickTop="1">
      <c r="A53" s="15"/>
      <c r="B53" s="6"/>
      <c r="C53" s="6"/>
      <c r="D53" s="6"/>
      <c r="E53" s="47"/>
      <c r="F53" s="60"/>
      <c r="G53" s="60"/>
      <c r="H53" s="52"/>
      <c r="I53" s="60"/>
      <c r="J53" s="60"/>
      <c r="K53" s="47"/>
    </row>
    <row r="54" spans="1:11" ht="15">
      <c r="A54" s="15"/>
      <c r="B54" s="6"/>
      <c r="C54" s="6"/>
      <c r="D54" s="6"/>
      <c r="E54" s="47"/>
      <c r="F54" s="60"/>
      <c r="G54" s="60"/>
      <c r="H54" s="52"/>
      <c r="I54" s="60"/>
      <c r="J54" s="60"/>
      <c r="K54" s="47"/>
    </row>
    <row r="55" spans="1:11" ht="15.75" thickBot="1">
      <c r="A55" s="15"/>
      <c r="B55" s="6"/>
      <c r="C55" s="6"/>
      <c r="D55" s="6"/>
      <c r="E55" s="58" t="s">
        <v>0</v>
      </c>
      <c r="F55" s="69">
        <f>F49</f>
        <v>0.13127051101734646</v>
      </c>
      <c r="G55" s="69">
        <f>G49</f>
        <v>0.5875918112205032</v>
      </c>
      <c r="H55" s="52"/>
      <c r="I55" s="69">
        <f>I49</f>
        <v>0.13127051101734646</v>
      </c>
      <c r="J55" s="69">
        <f>J49</f>
        <v>0.5875918112205032</v>
      </c>
      <c r="K55" s="47"/>
    </row>
    <row r="56" spans="1:11" ht="15.75" thickTop="1">
      <c r="A56" s="15"/>
      <c r="B56" s="6"/>
      <c r="C56" s="6"/>
      <c r="D56" s="6"/>
      <c r="E56" s="47"/>
      <c r="F56" s="62"/>
      <c r="G56" s="62"/>
      <c r="H56" s="63"/>
      <c r="I56" s="62"/>
      <c r="J56" s="60"/>
      <c r="K56" s="47"/>
    </row>
    <row r="57" spans="1:11" ht="12.75">
      <c r="A57" s="15"/>
      <c r="B57" s="6"/>
      <c r="C57" s="6"/>
      <c r="D57" s="6"/>
      <c r="E57" s="6"/>
      <c r="F57" s="8"/>
      <c r="G57" s="8"/>
      <c r="H57" s="8"/>
      <c r="I57" s="8"/>
      <c r="J57" s="8"/>
      <c r="K57" s="6"/>
    </row>
    <row r="58" spans="1:11" ht="12.75">
      <c r="A58" s="15"/>
      <c r="B58" s="6"/>
      <c r="C58" s="6"/>
      <c r="D58" s="6"/>
      <c r="E58" s="10"/>
      <c r="F58" s="8"/>
      <c r="G58" s="8"/>
      <c r="H58" s="8"/>
      <c r="I58" s="8"/>
      <c r="J58" s="8"/>
      <c r="K58" s="6"/>
    </row>
    <row r="59" spans="1:11" ht="18.75">
      <c r="A59" s="15"/>
      <c r="C59" s="6"/>
      <c r="D59" s="6"/>
      <c r="E59" s="12" t="s">
        <v>54</v>
      </c>
      <c r="F59" s="8"/>
      <c r="G59" s="8"/>
      <c r="H59" s="8"/>
      <c r="I59" s="8"/>
      <c r="J59" s="8"/>
      <c r="K59" s="6"/>
    </row>
    <row r="60" spans="1:11" ht="18.75">
      <c r="A60" s="15"/>
      <c r="C60" s="6"/>
      <c r="D60" s="6"/>
      <c r="E60" s="12" t="s">
        <v>123</v>
      </c>
      <c r="F60" s="9"/>
      <c r="G60" s="9"/>
      <c r="H60" s="8"/>
      <c r="I60" s="9"/>
      <c r="J60" s="103" t="s">
        <v>129</v>
      </c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1:11" ht="12.75">
      <c r="A62" s="15"/>
      <c r="B62" s="6"/>
      <c r="C62" s="6"/>
      <c r="D62" s="6"/>
      <c r="E62" s="6"/>
      <c r="F62" s="6"/>
      <c r="G62" s="8"/>
      <c r="H62" s="8"/>
      <c r="I62" s="8"/>
      <c r="J62" s="8"/>
      <c r="K62" s="6"/>
    </row>
    <row r="63" spans="1:11" ht="12.75">
      <c r="A63" s="15"/>
      <c r="B63" s="6"/>
      <c r="C63" s="6"/>
      <c r="D63" s="6"/>
      <c r="E63" s="6"/>
      <c r="F63" s="6"/>
      <c r="G63" s="8"/>
      <c r="H63" s="8"/>
      <c r="I63" s="8"/>
      <c r="J63" s="8"/>
      <c r="K63" s="6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50">
      <selection activeCell="E72" sqref="E72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97" t="s">
        <v>34</v>
      </c>
      <c r="B1" s="97"/>
      <c r="C1" s="97"/>
      <c r="D1" s="97"/>
      <c r="E1" s="42"/>
    </row>
    <row r="2" spans="1:5" ht="12.75">
      <c r="A2" s="98" t="s">
        <v>35</v>
      </c>
      <c r="B2" s="98"/>
      <c r="C2" s="98"/>
      <c r="D2" s="98"/>
      <c r="E2" s="43"/>
    </row>
    <row r="3" spans="1:5" ht="12.75">
      <c r="A3" s="99" t="s">
        <v>28</v>
      </c>
      <c r="B3" s="99"/>
      <c r="C3" s="99"/>
      <c r="D3" s="99"/>
      <c r="E3" s="43"/>
    </row>
    <row r="4" spans="1:5" ht="12.75">
      <c r="A4" s="98" t="s">
        <v>43</v>
      </c>
      <c r="B4" s="98"/>
      <c r="C4" s="98"/>
      <c r="D4" s="98"/>
      <c r="E4" s="43"/>
    </row>
    <row r="5" spans="1:5" ht="12.75">
      <c r="A5" s="39"/>
      <c r="B5" s="40"/>
      <c r="C5" s="40"/>
      <c r="D5" s="40"/>
      <c r="E5" s="41"/>
    </row>
    <row r="6" spans="1:5" ht="15.75" customHeight="1">
      <c r="A6" s="95" t="s">
        <v>64</v>
      </c>
      <c r="B6" s="95"/>
      <c r="C6" s="95"/>
      <c r="D6" s="95"/>
      <c r="E6" s="44"/>
    </row>
    <row r="7" spans="1:5" ht="12.75">
      <c r="A7" s="96" t="s">
        <v>120</v>
      </c>
      <c r="B7" s="96"/>
      <c r="C7" s="96"/>
      <c r="D7" s="96"/>
      <c r="E7" s="43"/>
    </row>
    <row r="8" ht="12.75">
      <c r="D8" s="15"/>
    </row>
    <row r="9" spans="2:5" ht="12.75">
      <c r="B9" s="7"/>
      <c r="C9" s="70" t="s">
        <v>121</v>
      </c>
      <c r="D9" s="7"/>
      <c r="E9" s="70" t="s">
        <v>122</v>
      </c>
    </row>
    <row r="10" spans="2:5" ht="12.75">
      <c r="B10" s="5"/>
      <c r="C10" s="5" t="s">
        <v>22</v>
      </c>
      <c r="D10" s="5"/>
      <c r="E10" s="87" t="s">
        <v>22</v>
      </c>
    </row>
    <row r="11" spans="2:5" ht="12.75">
      <c r="B11" s="5"/>
      <c r="C11" s="5" t="s">
        <v>29</v>
      </c>
      <c r="D11" s="5"/>
      <c r="E11" s="87" t="s">
        <v>29</v>
      </c>
    </row>
    <row r="12" spans="2:5" ht="15.75">
      <c r="B12" s="28" t="s">
        <v>65</v>
      </c>
      <c r="C12" s="27"/>
      <c r="D12" s="32"/>
      <c r="E12" s="83"/>
    </row>
    <row r="13" spans="2:5" ht="15.75">
      <c r="B13" s="28"/>
      <c r="C13" s="27"/>
      <c r="D13" s="32"/>
      <c r="E13" s="83"/>
    </row>
    <row r="14" spans="2:5" ht="15.75">
      <c r="B14" s="28" t="s">
        <v>13</v>
      </c>
      <c r="C14" s="27">
        <v>555</v>
      </c>
      <c r="D14" s="32"/>
      <c r="E14" s="83">
        <v>1502</v>
      </c>
    </row>
    <row r="15" spans="2:5" ht="15.75">
      <c r="B15" s="27"/>
      <c r="C15" s="27"/>
      <c r="D15" s="32"/>
      <c r="E15" s="83"/>
    </row>
    <row r="16" spans="2:5" ht="15.75">
      <c r="B16" s="28" t="s">
        <v>66</v>
      </c>
      <c r="C16" s="27"/>
      <c r="D16" s="32"/>
      <c r="E16" s="83"/>
    </row>
    <row r="17" spans="2:5" ht="15.75">
      <c r="B17" s="27" t="s">
        <v>107</v>
      </c>
      <c r="C17" s="27">
        <v>967</v>
      </c>
      <c r="D17" s="32"/>
      <c r="E17" s="83">
        <v>919</v>
      </c>
    </row>
    <row r="18" spans="2:5" ht="15.75">
      <c r="B18" s="27" t="s">
        <v>14</v>
      </c>
      <c r="C18" s="27">
        <v>72</v>
      </c>
      <c r="D18" s="32"/>
      <c r="E18" s="83">
        <v>72</v>
      </c>
    </row>
    <row r="19" spans="2:5" ht="15.75">
      <c r="B19" s="27" t="s">
        <v>15</v>
      </c>
      <c r="C19" s="27">
        <v>0</v>
      </c>
      <c r="D19" s="32"/>
      <c r="E19" s="83">
        <v>13</v>
      </c>
    </row>
    <row r="20" spans="2:5" ht="15.75">
      <c r="B20" s="27" t="s">
        <v>16</v>
      </c>
      <c r="C20" s="27">
        <v>54</v>
      </c>
      <c r="D20" s="32"/>
      <c r="E20" s="83">
        <v>15</v>
      </c>
    </row>
    <row r="21" spans="2:5" ht="15.75" hidden="1">
      <c r="B21" s="27" t="s">
        <v>119</v>
      </c>
      <c r="C21" s="27">
        <v>0</v>
      </c>
      <c r="D21" s="32"/>
      <c r="E21" s="83">
        <v>0</v>
      </c>
    </row>
    <row r="22" spans="2:5" ht="15.75" hidden="1">
      <c r="B22" s="27" t="s">
        <v>115</v>
      </c>
      <c r="C22" s="27">
        <v>0</v>
      </c>
      <c r="D22" s="32"/>
      <c r="E22" s="83">
        <v>0</v>
      </c>
    </row>
    <row r="23" spans="2:5" ht="15.75" hidden="1">
      <c r="B23" s="27" t="s">
        <v>116</v>
      </c>
      <c r="C23" s="27">
        <v>0</v>
      </c>
      <c r="D23" s="32"/>
      <c r="E23" s="83">
        <v>0</v>
      </c>
    </row>
    <row r="24" spans="2:5" ht="15.75" hidden="1">
      <c r="B24" s="27" t="s">
        <v>113</v>
      </c>
      <c r="C24" s="27">
        <v>0</v>
      </c>
      <c r="D24" s="32"/>
      <c r="E24" s="83">
        <v>0</v>
      </c>
    </row>
    <row r="25" spans="2:5" ht="15.75" hidden="1">
      <c r="B25" s="27" t="s">
        <v>118</v>
      </c>
      <c r="C25" s="27">
        <v>0</v>
      </c>
      <c r="D25" s="32"/>
      <c r="E25" s="83">
        <v>0</v>
      </c>
    </row>
    <row r="26" spans="2:5" ht="15.75">
      <c r="B26" s="27" t="s">
        <v>87</v>
      </c>
      <c r="C26" s="27">
        <v>-3</v>
      </c>
      <c r="D26" s="32"/>
      <c r="E26" s="83">
        <v>0</v>
      </c>
    </row>
    <row r="27" spans="2:5" ht="15.75">
      <c r="B27" s="27" t="s">
        <v>58</v>
      </c>
      <c r="C27" s="27">
        <v>400</v>
      </c>
      <c r="D27" s="32"/>
      <c r="E27" s="83">
        <v>453</v>
      </c>
    </row>
    <row r="28" spans="2:5" ht="15.75">
      <c r="B28" s="27"/>
      <c r="C28" s="31"/>
      <c r="D28" s="32"/>
      <c r="E28" s="88"/>
    </row>
    <row r="29" spans="2:5" ht="15.75">
      <c r="B29" s="28" t="s">
        <v>17</v>
      </c>
      <c r="C29" s="27">
        <f>SUM(C14:C27)</f>
        <v>2045</v>
      </c>
      <c r="D29" s="32"/>
      <c r="E29" s="83">
        <f>SUM(E14:E27)</f>
        <v>2974</v>
      </c>
    </row>
    <row r="30" spans="2:5" ht="15.75">
      <c r="B30" s="28"/>
      <c r="C30" s="27"/>
      <c r="D30" s="32"/>
      <c r="E30" s="83"/>
    </row>
    <row r="31" spans="2:5" ht="15.75">
      <c r="B31" s="29" t="s">
        <v>112</v>
      </c>
      <c r="C31" s="27"/>
      <c r="D31" s="32"/>
      <c r="E31" s="83"/>
    </row>
    <row r="32" spans="2:5" ht="15.75">
      <c r="B32" s="27" t="s">
        <v>2</v>
      </c>
      <c r="C32" s="27">
        <v>0</v>
      </c>
      <c r="D32" s="32"/>
      <c r="E32" s="83">
        <f>-8</f>
        <v>-8</v>
      </c>
    </row>
    <row r="33" spans="2:5" ht="15.75">
      <c r="B33" s="27" t="s">
        <v>94</v>
      </c>
      <c r="C33" s="27">
        <v>-686</v>
      </c>
      <c r="D33" s="32"/>
      <c r="E33" s="83">
        <v>2264</v>
      </c>
    </row>
    <row r="34" spans="2:5" ht="15.75">
      <c r="B34" s="27" t="s">
        <v>42</v>
      </c>
      <c r="C34" s="27">
        <v>-355</v>
      </c>
      <c r="D34" s="32"/>
      <c r="E34" s="83">
        <v>-675</v>
      </c>
    </row>
    <row r="35" spans="2:5" ht="15.75">
      <c r="B35" s="27" t="s">
        <v>100</v>
      </c>
      <c r="C35" s="32">
        <f>530+17</f>
        <v>547</v>
      </c>
      <c r="D35" s="32"/>
      <c r="E35" s="89">
        <v>-737</v>
      </c>
    </row>
    <row r="36" spans="2:5" ht="15.75">
      <c r="B36" s="27"/>
      <c r="C36" s="32"/>
      <c r="D36" s="32"/>
      <c r="E36" s="89"/>
    </row>
    <row r="37" spans="2:5" ht="15.75">
      <c r="B37" s="28" t="s">
        <v>72</v>
      </c>
      <c r="C37" s="34">
        <f>SUM(C28:C35)</f>
        <v>1551</v>
      </c>
      <c r="D37" s="32"/>
      <c r="E37" s="90">
        <f>SUM(E28:E35)</f>
        <v>3818</v>
      </c>
    </row>
    <row r="38" spans="2:5" ht="15.75">
      <c r="B38" s="37"/>
      <c r="C38" s="27"/>
      <c r="D38" s="32"/>
      <c r="E38" s="83"/>
    </row>
    <row r="39" spans="2:5" ht="15.75">
      <c r="B39" s="27" t="s">
        <v>3</v>
      </c>
      <c r="C39" s="27">
        <v>-449</v>
      </c>
      <c r="D39" s="32"/>
      <c r="E39" s="83">
        <v>-873</v>
      </c>
    </row>
    <row r="40" spans="2:5" ht="15.75">
      <c r="B40" s="27"/>
      <c r="C40" s="31"/>
      <c r="D40" s="32"/>
      <c r="E40" s="88"/>
    </row>
    <row r="41" spans="2:5" ht="15.75">
      <c r="B41" s="28" t="s">
        <v>75</v>
      </c>
      <c r="C41" s="27">
        <f>SUM(C37:C40)</f>
        <v>1102</v>
      </c>
      <c r="D41" s="32"/>
      <c r="E41" s="83">
        <f>SUM(E37:E40)</f>
        <v>2945</v>
      </c>
    </row>
    <row r="42" spans="2:5" ht="15.75">
      <c r="B42" s="27"/>
      <c r="C42" s="27"/>
      <c r="D42" s="32"/>
      <c r="E42" s="83"/>
    </row>
    <row r="43" spans="2:5" ht="15.75">
      <c r="B43" s="28" t="s">
        <v>67</v>
      </c>
      <c r="C43" s="27"/>
      <c r="D43" s="32"/>
      <c r="E43" s="83"/>
    </row>
    <row r="44" spans="2:5" ht="15.75">
      <c r="B44" s="27"/>
      <c r="C44" s="31"/>
      <c r="D44" s="32"/>
      <c r="E44" s="88"/>
    </row>
    <row r="45" spans="2:5" ht="15.75">
      <c r="B45" s="27" t="s">
        <v>109</v>
      </c>
      <c r="C45" s="35">
        <v>-76</v>
      </c>
      <c r="D45" s="32"/>
      <c r="E45" s="91">
        <v>-128</v>
      </c>
    </row>
    <row r="46" spans="2:5" ht="15.75">
      <c r="B46" s="27" t="s">
        <v>126</v>
      </c>
      <c r="C46" s="35">
        <v>0</v>
      </c>
      <c r="D46" s="32"/>
      <c r="E46" s="91">
        <v>0</v>
      </c>
    </row>
    <row r="47" spans="2:5" ht="15.75">
      <c r="B47" s="27" t="s">
        <v>88</v>
      </c>
      <c r="C47" s="35">
        <v>3</v>
      </c>
      <c r="D47" s="32"/>
      <c r="E47" s="91">
        <v>0</v>
      </c>
    </row>
    <row r="48" spans="2:5" ht="15.75">
      <c r="B48" s="27"/>
      <c r="C48" s="36"/>
      <c r="D48" s="32"/>
      <c r="E48" s="92"/>
    </row>
    <row r="49" spans="2:5" ht="15.75">
      <c r="B49" s="28" t="s">
        <v>68</v>
      </c>
      <c r="C49" s="32">
        <f>SUM(C45:C47)</f>
        <v>-73</v>
      </c>
      <c r="D49" s="32"/>
      <c r="E49" s="89">
        <f>SUM(E45:E47)</f>
        <v>-128</v>
      </c>
    </row>
    <row r="50" spans="2:5" ht="15.75">
      <c r="B50" s="30"/>
      <c r="C50" s="32" t="s">
        <v>77</v>
      </c>
      <c r="D50" s="32"/>
      <c r="E50" s="104" t="s">
        <v>130</v>
      </c>
    </row>
    <row r="51" spans="2:5" ht="15.75">
      <c r="B51" s="28" t="s">
        <v>60</v>
      </c>
      <c r="C51" s="32"/>
      <c r="D51" s="32"/>
      <c r="E51" s="89"/>
    </row>
    <row r="52" spans="2:5" ht="15.75">
      <c r="B52" s="27"/>
      <c r="C52" s="31"/>
      <c r="D52" s="32"/>
      <c r="E52" s="88"/>
    </row>
    <row r="53" spans="2:5" ht="15.75">
      <c r="B53" s="27" t="s">
        <v>59</v>
      </c>
      <c r="C53" s="35">
        <v>-400</v>
      </c>
      <c r="D53" s="32"/>
      <c r="E53" s="91">
        <v>-453</v>
      </c>
    </row>
    <row r="54" spans="2:5" ht="15.75">
      <c r="B54" s="27" t="s">
        <v>110</v>
      </c>
      <c r="C54" s="35">
        <v>-13</v>
      </c>
      <c r="D54" s="32"/>
      <c r="E54" s="91">
        <v>-14</v>
      </c>
    </row>
    <row r="55" spans="2:5" ht="15.75">
      <c r="B55" s="27" t="s">
        <v>78</v>
      </c>
      <c r="C55" s="35">
        <v>-479</v>
      </c>
      <c r="D55" s="32"/>
      <c r="E55" s="91">
        <v>-2375</v>
      </c>
    </row>
    <row r="56" spans="2:5" ht="15.75">
      <c r="B56" s="27" t="s">
        <v>69</v>
      </c>
      <c r="C56" s="35">
        <v>-215</v>
      </c>
      <c r="D56" s="32"/>
      <c r="E56" s="91">
        <v>0</v>
      </c>
    </row>
    <row r="57" spans="2:5" ht="15.75">
      <c r="B57" s="27"/>
      <c r="C57" s="36"/>
      <c r="D57" s="32"/>
      <c r="E57" s="92"/>
    </row>
    <row r="58" spans="2:5" ht="15.75">
      <c r="B58" s="28" t="s">
        <v>70</v>
      </c>
      <c r="C58" s="32">
        <f>SUM(C53:C57)</f>
        <v>-1107</v>
      </c>
      <c r="D58" s="32"/>
      <c r="E58" s="89">
        <f>SUM(E53:E57)</f>
        <v>-2842</v>
      </c>
    </row>
    <row r="59" spans="2:5" ht="15.75">
      <c r="B59" s="37"/>
      <c r="C59" s="32"/>
      <c r="D59" s="32"/>
      <c r="E59" s="89"/>
    </row>
    <row r="60" spans="2:5" ht="15.75">
      <c r="B60" s="28" t="s">
        <v>73</v>
      </c>
      <c r="C60" s="34">
        <f>+C41+C49+C58</f>
        <v>-78</v>
      </c>
      <c r="D60" s="32"/>
      <c r="E60" s="90">
        <f>+E41+E49+E58</f>
        <v>-25</v>
      </c>
    </row>
    <row r="61" spans="2:5" ht="15.75">
      <c r="B61" s="27"/>
      <c r="C61" s="32"/>
      <c r="D61" s="32"/>
      <c r="E61" s="89"/>
    </row>
    <row r="62" spans="2:5" ht="15.75">
      <c r="B62" s="28" t="s">
        <v>61</v>
      </c>
      <c r="C62" s="32">
        <v>871</v>
      </c>
      <c r="D62" s="32"/>
      <c r="E62" s="89">
        <v>164</v>
      </c>
    </row>
    <row r="63" spans="2:5" ht="15.75">
      <c r="B63" s="27"/>
      <c r="C63" s="32"/>
      <c r="D63" s="32"/>
      <c r="E63" s="89"/>
    </row>
    <row r="64" spans="2:5" ht="15.75">
      <c r="B64" s="28" t="s">
        <v>74</v>
      </c>
      <c r="C64" s="32">
        <f>-1+19</f>
        <v>18</v>
      </c>
      <c r="D64" s="32"/>
      <c r="E64" s="89">
        <v>4</v>
      </c>
    </row>
    <row r="65" spans="2:5" ht="15.75">
      <c r="B65" s="28"/>
      <c r="C65" s="32"/>
      <c r="D65" s="32"/>
      <c r="E65" s="89"/>
    </row>
    <row r="66" spans="2:5" ht="16.5" thickBot="1">
      <c r="B66" s="28" t="s">
        <v>62</v>
      </c>
      <c r="C66" s="33">
        <f>SUM(C60:C65)</f>
        <v>811</v>
      </c>
      <c r="D66" s="32"/>
      <c r="E66" s="93">
        <f>SUM(E60:E65)</f>
        <v>143</v>
      </c>
    </row>
    <row r="67" spans="2:5" ht="15.75">
      <c r="B67" s="5"/>
      <c r="C67" s="32"/>
      <c r="D67" s="32"/>
      <c r="E67" s="89"/>
    </row>
    <row r="68" spans="2:5" ht="15.75">
      <c r="B68" s="5"/>
      <c r="C68" s="32"/>
      <c r="D68" s="32"/>
      <c r="E68" s="89"/>
    </row>
    <row r="69" spans="1:5" ht="15.75">
      <c r="A69" s="16"/>
      <c r="C69" s="1"/>
      <c r="D69" s="23"/>
      <c r="E69" s="94"/>
    </row>
    <row r="70" spans="1:5" ht="15.75">
      <c r="A70" s="14" t="s">
        <v>71</v>
      </c>
      <c r="C70" s="23"/>
      <c r="D70" s="45"/>
      <c r="E70" s="94"/>
    </row>
    <row r="71" spans="1:5" ht="15.75">
      <c r="A71" s="14" t="s">
        <v>124</v>
      </c>
      <c r="C71" s="23"/>
      <c r="D71" s="45"/>
      <c r="E71" s="104" t="s">
        <v>131</v>
      </c>
    </row>
    <row r="72" spans="3:5" ht="12.75">
      <c r="C72" s="23"/>
      <c r="D72" s="23"/>
      <c r="E72" s="94"/>
    </row>
    <row r="73" spans="3:5" ht="12.75">
      <c r="C73" s="23"/>
      <c r="D73" s="23"/>
      <c r="E73" s="94"/>
    </row>
    <row r="74" spans="3:5" ht="12.75">
      <c r="C74" s="23"/>
      <c r="D74" s="23"/>
      <c r="E74" s="94"/>
    </row>
    <row r="75" ht="12.75">
      <c r="E75" s="94"/>
    </row>
    <row r="76" spans="3:5" ht="12.75">
      <c r="C76" s="23"/>
      <c r="D76" s="23"/>
      <c r="E76" s="94"/>
    </row>
    <row r="77" spans="3:5" ht="12.75">
      <c r="C77" s="23"/>
      <c r="D77" s="23"/>
      <c r="E77" s="94"/>
    </row>
    <row r="78" spans="3:5" ht="12.75">
      <c r="C78" s="23"/>
      <c r="D78" s="23"/>
      <c r="E78" s="94"/>
    </row>
    <row r="79" spans="3:5" ht="12.75">
      <c r="C79" s="23"/>
      <c r="D79" s="23"/>
      <c r="E79" s="94"/>
    </row>
    <row r="80" spans="3:5" ht="12.75">
      <c r="C80" s="23"/>
      <c r="D80" s="23"/>
      <c r="E80" s="94"/>
    </row>
    <row r="81" spans="3:5" ht="12.75">
      <c r="C81" s="23"/>
      <c r="D81" s="23"/>
      <c r="E81" s="94"/>
    </row>
    <row r="82" spans="3:5" ht="12.75">
      <c r="C82" s="23"/>
      <c r="D82" s="23"/>
      <c r="E82" s="94"/>
    </row>
    <row r="83" spans="3:5" ht="12.75">
      <c r="C83" s="23"/>
      <c r="D83" s="23"/>
      <c r="E83" s="94"/>
    </row>
    <row r="84" spans="3:4" ht="15">
      <c r="C84" s="24"/>
      <c r="D84" s="24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  <row r="99" spans="3:4" ht="12.75">
      <c r="C99" s="23"/>
      <c r="D99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5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36">
      <selection activeCell="D55" sqref="D55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97" t="s">
        <v>34</v>
      </c>
      <c r="B2" s="97"/>
      <c r="C2" s="97"/>
      <c r="D2" s="97"/>
      <c r="E2" s="97"/>
      <c r="F2" s="97"/>
      <c r="G2" s="97"/>
    </row>
    <row r="3" spans="1:7" ht="12.75">
      <c r="A3" s="98" t="s">
        <v>35</v>
      </c>
      <c r="B3" s="98"/>
      <c r="C3" s="98"/>
      <c r="D3" s="98"/>
      <c r="E3" s="98"/>
      <c r="F3" s="98"/>
      <c r="G3" s="98"/>
    </row>
    <row r="4" spans="1:7" ht="12.75">
      <c r="A4" s="98" t="s">
        <v>28</v>
      </c>
      <c r="B4" s="98"/>
      <c r="C4" s="98"/>
      <c r="D4" s="98"/>
      <c r="E4" s="98"/>
      <c r="F4" s="98"/>
      <c r="G4" s="98"/>
    </row>
    <row r="5" spans="1:7" ht="12.75">
      <c r="A5" s="98" t="s">
        <v>44</v>
      </c>
      <c r="B5" s="98"/>
      <c r="C5" s="98"/>
      <c r="D5" s="98"/>
      <c r="E5" s="98"/>
      <c r="F5" s="98"/>
      <c r="G5" s="98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101" t="s">
        <v>45</v>
      </c>
      <c r="B8" s="101"/>
      <c r="C8" s="101"/>
      <c r="D8" s="101"/>
      <c r="E8" s="101"/>
      <c r="F8" s="10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101" t="s">
        <v>120</v>
      </c>
      <c r="B9" s="101"/>
      <c r="C9" s="101"/>
      <c r="D9" s="101"/>
      <c r="E9" s="101"/>
      <c r="F9" s="10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1"/>
      <c r="B10" s="71"/>
      <c r="C10" s="71"/>
      <c r="D10" s="71"/>
      <c r="E10" s="71"/>
      <c r="F10" s="7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7</v>
      </c>
      <c r="C11" s="16"/>
      <c r="D11" s="16"/>
      <c r="E11" s="16"/>
      <c r="F11" s="18" t="s">
        <v>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114</v>
      </c>
      <c r="C12" s="16"/>
      <c r="D12" s="18" t="s">
        <v>46</v>
      </c>
      <c r="E12" s="16"/>
      <c r="F12" s="17" t="s">
        <v>121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52</v>
      </c>
      <c r="C13" s="16"/>
      <c r="D13" s="18" t="s">
        <v>52</v>
      </c>
      <c r="E13" s="16"/>
      <c r="F13" s="18" t="s">
        <v>52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63</v>
      </c>
      <c r="B16" s="64">
        <v>159975</v>
      </c>
      <c r="C16" s="20"/>
      <c r="D16" s="46"/>
      <c r="E16" s="20"/>
      <c r="F16" s="64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48</v>
      </c>
      <c r="B17" s="64">
        <v>42787</v>
      </c>
      <c r="C17" s="20"/>
      <c r="D17" s="46"/>
      <c r="E17" s="20"/>
      <c r="F17" s="64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49</v>
      </c>
      <c r="B18" s="68">
        <v>181</v>
      </c>
      <c r="C18" s="20"/>
      <c r="D18" s="20"/>
      <c r="E18" s="20"/>
      <c r="F18" s="64">
        <f>SUM(B18:E18)</f>
        <v>181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111</v>
      </c>
      <c r="B19" s="64">
        <v>3299</v>
      </c>
      <c r="C19" s="20"/>
      <c r="D19" s="64">
        <v>-461</v>
      </c>
      <c r="E19" s="20"/>
      <c r="F19" s="64">
        <f>SUM(B19:E19)</f>
        <v>2838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50</v>
      </c>
      <c r="B20" s="64">
        <v>-130775</v>
      </c>
      <c r="C20" s="20"/>
      <c r="D20" s="64">
        <v>211</v>
      </c>
      <c r="E20" s="20"/>
      <c r="F20" s="64">
        <f>SUM(B20:E20)</f>
        <v>-130564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4"/>
      <c r="E21" s="20"/>
      <c r="F21" s="64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75467</v>
      </c>
      <c r="C22" s="20"/>
      <c r="D22" s="66">
        <f>SUM(D16:D21)</f>
        <v>-250</v>
      </c>
      <c r="E22" s="20"/>
      <c r="F22" s="66">
        <f>SUM(F16:F21)</f>
        <v>75217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51</v>
      </c>
      <c r="B23" s="20"/>
      <c r="C23" s="20"/>
      <c r="D23" s="64"/>
      <c r="E23" s="20"/>
      <c r="F23" s="64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4"/>
      <c r="E24" s="20"/>
      <c r="F24" s="64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49</v>
      </c>
      <c r="B25" s="65">
        <v>670</v>
      </c>
      <c r="C25" s="20"/>
      <c r="D25" s="64"/>
      <c r="E25" s="20"/>
      <c r="F25" s="68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4"/>
      <c r="E26" s="20"/>
      <c r="F26" s="64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76137</v>
      </c>
      <c r="C27" s="20"/>
      <c r="D27" s="67">
        <f>SUM(D22:D26)</f>
        <v>-250</v>
      </c>
      <c r="E27" s="20"/>
      <c r="F27" s="67">
        <f>SUM(F22:F26)</f>
        <v>75887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8"/>
      <c r="C28" s="20"/>
      <c r="D28" s="38"/>
      <c r="E28" s="20"/>
      <c r="F28" s="38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8"/>
      <c r="C29" s="20"/>
      <c r="D29" s="38"/>
      <c r="E29" s="20"/>
      <c r="F29" s="38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7</v>
      </c>
      <c r="C30" s="16"/>
      <c r="D30" s="16"/>
      <c r="E30" s="16"/>
      <c r="F30" s="18" t="s">
        <v>8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108</v>
      </c>
      <c r="C31" s="16"/>
      <c r="D31" s="18" t="s">
        <v>46</v>
      </c>
      <c r="E31" s="16"/>
      <c r="F31" s="17" t="s">
        <v>122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22</v>
      </c>
      <c r="C32" s="16"/>
      <c r="D32" s="18" t="s">
        <v>22</v>
      </c>
      <c r="E32" s="16"/>
      <c r="F32" s="18" t="s">
        <v>22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47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63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48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49</v>
      </c>
      <c r="B37" s="20">
        <v>181</v>
      </c>
      <c r="C37" s="20"/>
      <c r="D37" s="27"/>
      <c r="E37" s="20"/>
      <c r="F37" s="20">
        <f>+B37+D37</f>
        <v>181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111</v>
      </c>
      <c r="B38" s="20">
        <v>1182</v>
      </c>
      <c r="C38" s="20"/>
      <c r="D38" s="64">
        <v>447</v>
      </c>
      <c r="E38" s="20"/>
      <c r="F38" s="20">
        <f>+B38+D38</f>
        <v>1629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50</v>
      </c>
      <c r="B39" s="64">
        <f>-131820</f>
        <v>-131820</v>
      </c>
      <c r="C39" s="64"/>
      <c r="D39" s="64">
        <v>939</v>
      </c>
      <c r="E39" s="64"/>
      <c r="F39" s="64">
        <f>+B39+D39</f>
        <v>-130881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4"/>
      <c r="C40" s="64"/>
      <c r="D40" s="64"/>
      <c r="E40" s="64"/>
      <c r="F40" s="64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6">
        <f>SUM(B35:B40)</f>
        <v>72305</v>
      </c>
      <c r="C41" s="64"/>
      <c r="D41" s="66">
        <f>SUM(D35:D39)</f>
        <v>1386</v>
      </c>
      <c r="E41" s="64"/>
      <c r="F41" s="66">
        <f>SUM(F35:F40)</f>
        <v>73691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51</v>
      </c>
      <c r="B42" s="64"/>
      <c r="C42" s="64"/>
      <c r="D42" s="64"/>
      <c r="E42" s="64"/>
      <c r="F42" s="64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4"/>
      <c r="C43" s="64"/>
      <c r="D43" s="64"/>
      <c r="E43" s="64"/>
      <c r="F43" s="64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49</v>
      </c>
      <c r="B44" s="64">
        <v>670</v>
      </c>
      <c r="C44" s="64"/>
      <c r="D44" s="64"/>
      <c r="E44" s="64"/>
      <c r="F44" s="64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4"/>
      <c r="C45" s="64"/>
      <c r="D45" s="64"/>
      <c r="E45" s="64"/>
      <c r="F45" s="64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7">
        <f>SUM(B41:B45)</f>
        <v>72975</v>
      </c>
      <c r="C46" s="64"/>
      <c r="D46" s="67">
        <f>SUM(D41:D45)</f>
        <v>1386</v>
      </c>
      <c r="E46" s="64"/>
      <c r="F46" s="67">
        <f>SUM(F41:F45)</f>
        <v>74361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8"/>
      <c r="C47" s="20"/>
      <c r="D47" s="38"/>
      <c r="E47" s="20"/>
      <c r="F47" s="38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8"/>
      <c r="C48" s="20"/>
      <c r="D48" s="38"/>
      <c r="E48" s="20"/>
      <c r="F48" s="38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8"/>
      <c r="C49" s="20"/>
      <c r="D49" s="38"/>
      <c r="E49" s="20"/>
      <c r="F49" s="38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125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05" t="s">
        <v>132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</dc:creator>
  <cp:keywords/>
  <dc:description/>
  <cp:lastModifiedBy>user</cp:lastModifiedBy>
  <cp:lastPrinted>2009-06-19T05:36:36Z</cp:lastPrinted>
  <dcterms:created xsi:type="dcterms:W3CDTF">1999-09-09T14:10:21Z</dcterms:created>
  <dcterms:modified xsi:type="dcterms:W3CDTF">2009-06-19T05:37:46Z</dcterms:modified>
  <cp:category/>
  <cp:version/>
  <cp:contentType/>
  <cp:contentStatus/>
</cp:coreProperties>
</file>